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0"/>
  <workbookPr codeName="ThisWorkbook"/>
  <mc:AlternateContent xmlns:mc="http://schemas.openxmlformats.org/markup-compatibility/2006">
    <mc:Choice Requires="x15">
      <x15ac:absPath xmlns:x15ac="http://schemas.microsoft.com/office/spreadsheetml/2010/11/ac" url="/Users/alirazzaq/Desktop/شعبة الدراسات العليا/الباركودات/"/>
    </mc:Choice>
  </mc:AlternateContent>
  <xr:revisionPtr revIDLastSave="0" documentId="8_{989B243A-7C60-8F4B-A01E-9B400EFCF284}" xr6:coauthVersionLast="47" xr6:coauthVersionMax="47" xr10:uidLastSave="{00000000-0000-0000-0000-000000000000}"/>
  <bookViews>
    <workbookView xWindow="0" yWindow="500" windowWidth="28800" windowHeight="15820" xr2:uid="{00000000-000D-0000-FFFF-FFFF00000000}"/>
  </bookViews>
  <sheets>
    <sheet name="Worksheet" sheetId="1" r:id="rId1"/>
  </sheet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0" i="1" l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<sst xmlns="http://schemas.openxmlformats.org/spreadsheetml/2006/main" count="665" uniqueCount="186">
  <si>
    <t>رقم البطاقه الموحده</t>
  </si>
  <si>
    <t>اسم مستخدم</t>
  </si>
  <si>
    <t>كلمة المرور</t>
  </si>
  <si>
    <t>الاسم الكامل</t>
  </si>
  <si>
    <t>اسم الام</t>
  </si>
  <si>
    <t>اسم الجامعه</t>
  </si>
  <si>
    <t>اسم الجامعه في الانكليزية</t>
  </si>
  <si>
    <t>الدوله</t>
  </si>
  <si>
    <t>اسم الكلية</t>
  </si>
  <si>
    <t>اسم القسم</t>
  </si>
  <si>
    <t>الدرجه</t>
  </si>
  <si>
    <t>نوع الدراسة</t>
  </si>
  <si>
    <t>المعدل</t>
  </si>
  <si>
    <t>التسلسل</t>
  </si>
  <si>
    <t>السنه التخرج</t>
  </si>
  <si>
    <t>التقدير</t>
  </si>
  <si>
    <t>علي عدنان عبدالعالي يوسف</t>
  </si>
  <si>
    <t>ثريا بدر جعيز</t>
  </si>
  <si>
    <t>جامعة البصرة</t>
  </si>
  <si>
    <t>University of Basra</t>
  </si>
  <si>
    <t>العراق</t>
  </si>
  <si>
    <t>العلوم</t>
  </si>
  <si>
    <t>الرياضيات</t>
  </si>
  <si>
    <t>ماجستير</t>
  </si>
  <si>
    <t>النفقة العامة</t>
  </si>
  <si>
    <t>02/06/2025</t>
  </si>
  <si>
    <t>جيد جدا</t>
  </si>
  <si>
    <t>استبرق حسن زعلان ناصر</t>
  </si>
  <si>
    <t>نجاة محمد سلمان</t>
  </si>
  <si>
    <t>الكيمياء</t>
  </si>
  <si>
    <t>11/03/2025</t>
  </si>
  <si>
    <t>رواء خالد عبدالرزاق عثمان</t>
  </si>
  <si>
    <t>حوراء محمد ياسر</t>
  </si>
  <si>
    <t>البيئة</t>
  </si>
  <si>
    <t>08/05/2025</t>
  </si>
  <si>
    <t>جيد</t>
  </si>
  <si>
    <t>الحسنين مصطفى كاظم عبدالله</t>
  </si>
  <si>
    <t>ايمان غفوري محسن</t>
  </si>
  <si>
    <t>النفقة الخاصة</t>
  </si>
  <si>
    <t>03/03/2024</t>
  </si>
  <si>
    <t>اصالة محمد كليب خضير</t>
  </si>
  <si>
    <t>سعدية رشيد مجيد</t>
  </si>
  <si>
    <t>13/05/2024</t>
  </si>
  <si>
    <t>نور كاظم جبر سدخان</t>
  </si>
  <si>
    <t>ابتسام طعمة سعدون</t>
  </si>
  <si>
    <t>18/07/2023</t>
  </si>
  <si>
    <t>سجاد فيصل مريعي محمد</t>
  </si>
  <si>
    <t>نولة ابراهيم معتوق</t>
  </si>
  <si>
    <t>علياء عبود مهدي علي</t>
  </si>
  <si>
    <t>منسية نافع مهاوي</t>
  </si>
  <si>
    <t>علوم الحياة</t>
  </si>
  <si>
    <t>01/10/2024</t>
  </si>
  <si>
    <t>حنين فيصل تويه بهلول</t>
  </si>
  <si>
    <t>فاتن عبدالامير مرتضى</t>
  </si>
  <si>
    <t>26/09/2023</t>
  </si>
  <si>
    <t>غفران باسل غياظ عبدالرزاق</t>
  </si>
  <si>
    <t>سلوى عباس عبدالرزاق</t>
  </si>
  <si>
    <t>علم الارض</t>
  </si>
  <si>
    <t>29/05/2025</t>
  </si>
  <si>
    <t>ناعسة حسن سوادي حسن</t>
  </si>
  <si>
    <t>سلوى كاظم حسون</t>
  </si>
  <si>
    <t>23/09/2024</t>
  </si>
  <si>
    <t>مواهب جاسم عبدالزهرة محمد</t>
  </si>
  <si>
    <t>صبرية عبدالجليل صنكور</t>
  </si>
  <si>
    <t>ايات عمار عبدالجبار حاتم</t>
  </si>
  <si>
    <t>زينب داود سلمان</t>
  </si>
  <si>
    <t>08/12/2024</t>
  </si>
  <si>
    <t>مريم عبدالكريم قاسم محمد</t>
  </si>
  <si>
    <t>سلمى قاسم علي</t>
  </si>
  <si>
    <t>03/04/2024</t>
  </si>
  <si>
    <t>شمس صلاح الدين مهلهل عبد</t>
  </si>
  <si>
    <t>عقيدة حمودس سعيد</t>
  </si>
  <si>
    <t>16/07/2024</t>
  </si>
  <si>
    <t>عبيدة عارف عبدالكريم مطرود</t>
  </si>
  <si>
    <t>انعام لفتة عبدالواحد</t>
  </si>
  <si>
    <t>21/05/2024</t>
  </si>
  <si>
    <t>زينب وليد عبد الرزاق مبارك</t>
  </si>
  <si>
    <t>ايمان احمد عبد الله</t>
  </si>
  <si>
    <t>اديان علي كحامي صالح</t>
  </si>
  <si>
    <t>فخرية عباس مناتي</t>
  </si>
  <si>
    <t>03/08/2023</t>
  </si>
  <si>
    <t>رحاب رزاق حميد ياسين</t>
  </si>
  <si>
    <t>سعاد عبدالجليل ياسين</t>
  </si>
  <si>
    <t>21/08/2023</t>
  </si>
  <si>
    <t>سارة سمير يعقوب ياسين</t>
  </si>
  <si>
    <t>كوثر طه ياسين</t>
  </si>
  <si>
    <t>04/02/2024</t>
  </si>
  <si>
    <t>زينب عبدالكريم احمد ياسين</t>
  </si>
  <si>
    <t>ايمان سلمان نور</t>
  </si>
  <si>
    <t>21/09/2023</t>
  </si>
  <si>
    <t>همام طه صدام عريبي</t>
  </si>
  <si>
    <t>منال مطلك طلاع</t>
  </si>
  <si>
    <t>ابراهيم مكي خليل ابراهيم</t>
  </si>
  <si>
    <t>انتصار حسين محمد</t>
  </si>
  <si>
    <t>25/11/2024</t>
  </si>
  <si>
    <t>سجى حيدر عبدالله لفتة</t>
  </si>
  <si>
    <t>خديجة كريم جواد</t>
  </si>
  <si>
    <t>محمد وليد عبدالامير حمد</t>
  </si>
  <si>
    <t>انعام خليل جراد</t>
  </si>
  <si>
    <t>08/11/2023</t>
  </si>
  <si>
    <t>زينب رسول قاسم فندي</t>
  </si>
  <si>
    <t>ايمان حميد ثويني</t>
  </si>
  <si>
    <t>علي زهير عبدالله عبدالودود</t>
  </si>
  <si>
    <t>نوال مصطفى عبدالله</t>
  </si>
  <si>
    <t>ضحى حسن عبدالوهاب عبدالرضا</t>
  </si>
  <si>
    <t>نجاة عبدالحسن خليل</t>
  </si>
  <si>
    <t>فاطمة نعيم ماهود لعيوس</t>
  </si>
  <si>
    <t>ايمان مشمول خليفة</t>
  </si>
  <si>
    <t>زهراء عبدالرضا جبار عبدالحسن</t>
  </si>
  <si>
    <t>ميادة جعفر عبدالصمد</t>
  </si>
  <si>
    <t>زينب علي عيدان ظاهر</t>
  </si>
  <si>
    <t>زهرة ساري كاظم</t>
  </si>
  <si>
    <t>محمد قاسم عبدالحسين نجم</t>
  </si>
  <si>
    <t>بشرى دريول عبدالله</t>
  </si>
  <si>
    <t>27/09/2022</t>
  </si>
  <si>
    <t>امنة دفاع ناجي حسين</t>
  </si>
  <si>
    <t>تهاني طارق توفيق</t>
  </si>
  <si>
    <t>08/02/2024</t>
  </si>
  <si>
    <t>نعمت عبدالكريم محسن عبيد</t>
  </si>
  <si>
    <t>ايمان عبدالخالق مهدي</t>
  </si>
  <si>
    <t>11/02/2024</t>
  </si>
  <si>
    <t>بان رفعت محمد دخيل</t>
  </si>
  <si>
    <t>وفيقة عبدالحسين احمد</t>
  </si>
  <si>
    <t>23/07/2023</t>
  </si>
  <si>
    <t>زهراء غالب عبدالغني ابراهيم</t>
  </si>
  <si>
    <t>زينب عبدالرزاق علي</t>
  </si>
  <si>
    <t>11/07/2023</t>
  </si>
  <si>
    <t>امير عماد الدين حسين</t>
  </si>
  <si>
    <t>عتاب محسن علي</t>
  </si>
  <si>
    <t>24/12/2024</t>
  </si>
  <si>
    <t>ايات حسن علي حليحل</t>
  </si>
  <si>
    <t>ناهضة ثامر حليحل</t>
  </si>
  <si>
    <t>21/11/2023</t>
  </si>
  <si>
    <t>ملاك خلف دايش طريم</t>
  </si>
  <si>
    <t>سهاد سبهان زري</t>
  </si>
  <si>
    <t>04/06/2024</t>
  </si>
  <si>
    <t>حنين ناظم عبدالامير عبيد</t>
  </si>
  <si>
    <t>سميرة مهجر حريز</t>
  </si>
  <si>
    <t>رباب باسم محمد فرعون</t>
  </si>
  <si>
    <t>خنساء عبدالرزاق حسين</t>
  </si>
  <si>
    <t>16/12/2024</t>
  </si>
  <si>
    <t>نورالهدى يحيى ابراهيم نعمة</t>
  </si>
  <si>
    <t>فضيلة سلمان عبدالزهرة</t>
  </si>
  <si>
    <t>29/07/2024</t>
  </si>
  <si>
    <t>اسراء عزيز محمد كاظم</t>
  </si>
  <si>
    <t>طشارة ياسر خميط</t>
  </si>
  <si>
    <t>هاجر فارس عدنان عبدالحي</t>
  </si>
  <si>
    <t>جنان محمد وكيان</t>
  </si>
  <si>
    <t>اسراء ياسين جاسم حسين</t>
  </si>
  <si>
    <t>سعاد حسن مسلم</t>
  </si>
  <si>
    <t>28/04/2025</t>
  </si>
  <si>
    <t>فاطمة عبدالجبار عبدالوهاب عبدالرزاق</t>
  </si>
  <si>
    <t>ليلى كامل جياد</t>
  </si>
  <si>
    <t>21/04/2025</t>
  </si>
  <si>
    <t>سندس حسام عبدالمجيد يوسف</t>
  </si>
  <si>
    <t>كوثر سلمان رمضان</t>
  </si>
  <si>
    <t>نور الهدى قاسم عبدالحسين عبدالله</t>
  </si>
  <si>
    <t>رجاء خلف عبدالسيد</t>
  </si>
  <si>
    <t>محمد اسامة داود سلمان</t>
  </si>
  <si>
    <t>اشواق كاظم شاني</t>
  </si>
  <si>
    <t>احمد عبدالله عبدعلي سالم</t>
  </si>
  <si>
    <t>موه قاسم سبهان</t>
  </si>
  <si>
    <t xml:space="preserve">الفيزياء العامة </t>
  </si>
  <si>
    <t>ولاء حسين علي عبدالوهاب</t>
  </si>
  <si>
    <t>ربيحة لعيبي عبدعلي</t>
  </si>
  <si>
    <t>زينب كريم شنين صولاغ</t>
  </si>
  <si>
    <t>ليلوة اسماعيل ناصر</t>
  </si>
  <si>
    <t>منال احمد عبدالرحمن خلف</t>
  </si>
  <si>
    <t>سمية عدنان محسن</t>
  </si>
  <si>
    <t>15/07/2025</t>
  </si>
  <si>
    <t>دانية محمد صالح مهدي</t>
  </si>
  <si>
    <t>اسراء عبدالسلام علوان</t>
  </si>
  <si>
    <t>09/07/2024</t>
  </si>
  <si>
    <t>زهراء سعد لازم عبد</t>
  </si>
  <si>
    <t>سامية سعيد ماضي</t>
  </si>
  <si>
    <t>احمد ماجد جواد رسن</t>
  </si>
  <si>
    <t>زهرة طعمة حسن</t>
  </si>
  <si>
    <t>07/02/2024</t>
  </si>
  <si>
    <t>زينب علي احمد غني</t>
  </si>
  <si>
    <t>نظال احمد علي</t>
  </si>
  <si>
    <t>17/11/2021</t>
  </si>
  <si>
    <t>تقى عامر حيدر جواد</t>
  </si>
  <si>
    <t>حنان حسن جواد</t>
  </si>
  <si>
    <t>نور عبدالله عبادي عبدعلي</t>
  </si>
  <si>
    <t>سوسن عدنان كامل</t>
  </si>
  <si>
    <t>05/03/2019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</si>
</sst>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E6E6FA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0"/>
  <sheetViews>
    <sheetView tabSelected="1" workbookViewId="0">
      <selection activeCell="A2" sqref="A2:P60"/>
    </sheetView>
  </sheetViews>
  <sheetFormatPr baseColWidth="10" defaultColWidth="8.83203125" defaultRowHeight="15" x14ac:dyDescent="0.2"/>
  <cols>
    <col min="1" max="1" width="28" bestFit="1" customWidth="1"/>
    <col min="2" max="2" width="16.5" bestFit="1" customWidth="1"/>
    <col min="3" max="3" width="17.6640625" bestFit="1" customWidth="1"/>
    <col min="4" max="4" width="44.6640625" bestFit="1" customWidth="1"/>
    <col min="5" max="5" width="28.1640625" bestFit="1" customWidth="1"/>
    <col min="6" max="6" width="17.6640625" bestFit="1" customWidth="1"/>
    <col min="7" max="7" width="35.6640625" bestFit="1" customWidth="1"/>
    <col min="8" max="8" width="11.33203125" bestFit="1" customWidth="1"/>
    <col min="9" max="9" width="16.5" bestFit="1" customWidth="1"/>
    <col min="10" max="10" width="22.33203125" bestFit="1" customWidth="1"/>
    <col min="11" max="11" width="11.5" bestFit="1" customWidth="1"/>
    <col min="12" max="12" width="18.6640625" bestFit="1" customWidth="1"/>
    <col min="13" max="13" width="11.33203125" bestFit="1" customWidth="1"/>
    <col min="14" max="14" width="12.5" bestFit="1" customWidth="1"/>
    <col min="15" max="15" width="19.1640625" bestFit="1" customWidth="1"/>
    <col min="16" max="16" width="12.5" bestFit="1" customWidth="1"/>
  </cols>
  <sheetData>
    <row r="1" spans="1:16" ht="17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</row>
    <row r="2" spans="1:16" ht="16" x14ac:dyDescent="0.2">
      <c r="A2" s="3" t="str">
        <f>"199761296590"</f>
        <v>199761296590</v>
      </c>
      <c r="B2" s="4"/>
      <c r="C2" s="4"/>
      <c r="D2" s="4" t="s">
        <v>16</v>
      </c>
      <c r="E2" s="4" t="s">
        <v>17</v>
      </c>
      <c r="F2" s="4" t="s">
        <v>18</v>
      </c>
      <c r="G2" s="4" t="s">
        <v>19</v>
      </c>
      <c r="H2" s="4" t="s">
        <v>20</v>
      </c>
      <c r="I2" s="4" t="s">
        <v>21</v>
      </c>
      <c r="J2" s="4" t="s">
        <v>22</v>
      </c>
      <c r="K2" s="4" t="s">
        <v>23</v>
      </c>
      <c r="L2" s="4" t="s">
        <v>24</v>
      </c>
      <c r="M2" s="4">
        <v>83.028000000000006</v>
      </c>
      <c r="N2" s="4"/>
      <c r="O2" s="4" t="s">
        <v>25</v>
      </c>
      <c r="P2" s="4" t="s">
        <v>26</v>
      </c>
    </row>
    <row r="3" spans="1:16" ht="16" x14ac:dyDescent="0.2">
      <c r="A3" s="3" t="str">
        <f>"199840407241"</f>
        <v>199840407241</v>
      </c>
      <c r="B3" s="4"/>
      <c r="C3" s="4"/>
      <c r="D3" s="4" t="s">
        <v>27</v>
      </c>
      <c r="E3" s="4" t="s">
        <v>28</v>
      </c>
      <c r="F3" s="4" t="s">
        <v>18</v>
      </c>
      <c r="G3" s="4" t="s">
        <v>19</v>
      </c>
      <c r="H3" s="4" t="s">
        <v>20</v>
      </c>
      <c r="I3" s="4" t="s">
        <v>21</v>
      </c>
      <c r="J3" s="4" t="s">
        <v>29</v>
      </c>
      <c r="K3" s="4" t="s">
        <v>23</v>
      </c>
      <c r="L3" s="4" t="s">
        <v>24</v>
      </c>
      <c r="M3" s="4">
        <v>81.861000000000004</v>
      </c>
      <c r="N3" s="4"/>
      <c r="O3" s="4" t="s">
        <v>30</v>
      </c>
      <c r="P3" s="4" t="s">
        <v>26</v>
      </c>
    </row>
    <row r="4" spans="1:16" ht="16" x14ac:dyDescent="0.2">
      <c r="A4" s="3" t="str">
        <f>"199789737023"</f>
        <v>199789737023</v>
      </c>
      <c r="B4" s="4"/>
      <c r="C4" s="4"/>
      <c r="D4" s="4" t="s">
        <v>31</v>
      </c>
      <c r="E4" s="4" t="s">
        <v>32</v>
      </c>
      <c r="F4" s="4" t="s">
        <v>18</v>
      </c>
      <c r="G4" s="4" t="s">
        <v>19</v>
      </c>
      <c r="H4" s="4" t="s">
        <v>20</v>
      </c>
      <c r="I4" s="4" t="s">
        <v>21</v>
      </c>
      <c r="J4" s="4" t="s">
        <v>33</v>
      </c>
      <c r="K4" s="4" t="s">
        <v>23</v>
      </c>
      <c r="L4" s="4" t="s">
        <v>24</v>
      </c>
      <c r="M4" s="4">
        <v>75.305000000000007</v>
      </c>
      <c r="N4" s="4"/>
      <c r="O4" s="4" t="s">
        <v>34</v>
      </c>
      <c r="P4" s="4" t="s">
        <v>35</v>
      </c>
    </row>
    <row r="5" spans="1:16" ht="16" x14ac:dyDescent="0.2">
      <c r="A5" s="3" t="str">
        <f>"199781939828"</f>
        <v>199781939828</v>
      </c>
      <c r="B5" s="4"/>
      <c r="C5" s="4"/>
      <c r="D5" s="4" t="s">
        <v>36</v>
      </c>
      <c r="E5" s="4" t="s">
        <v>37</v>
      </c>
      <c r="F5" s="4" t="s">
        <v>18</v>
      </c>
      <c r="G5" s="4" t="s">
        <v>19</v>
      </c>
      <c r="H5" s="4" t="s">
        <v>20</v>
      </c>
      <c r="I5" s="4" t="s">
        <v>21</v>
      </c>
      <c r="J5" s="4" t="s">
        <v>33</v>
      </c>
      <c r="K5" s="4" t="s">
        <v>23</v>
      </c>
      <c r="L5" s="4" t="s">
        <v>38</v>
      </c>
      <c r="M5" s="4">
        <v>81.582999999999998</v>
      </c>
      <c r="N5" s="4"/>
      <c r="O5" s="4" t="s">
        <v>39</v>
      </c>
      <c r="P5" s="4" t="s">
        <v>26</v>
      </c>
    </row>
    <row r="6" spans="1:16" ht="16" x14ac:dyDescent="0.2">
      <c r="A6" s="3" t="str">
        <f>"199630515721"</f>
        <v>199630515721</v>
      </c>
      <c r="B6" s="4"/>
      <c r="C6" s="4"/>
      <c r="D6" s="4" t="s">
        <v>40</v>
      </c>
      <c r="E6" s="4" t="s">
        <v>41</v>
      </c>
      <c r="F6" s="4" t="s">
        <v>18</v>
      </c>
      <c r="G6" s="4" t="s">
        <v>19</v>
      </c>
      <c r="H6" s="4" t="s">
        <v>20</v>
      </c>
      <c r="I6" s="4" t="s">
        <v>21</v>
      </c>
      <c r="J6" s="4" t="s">
        <v>33</v>
      </c>
      <c r="K6" s="4" t="s">
        <v>23</v>
      </c>
      <c r="L6" s="4" t="s">
        <v>38</v>
      </c>
      <c r="M6" s="4">
        <v>82.361000000000004</v>
      </c>
      <c r="N6" s="4"/>
      <c r="O6" s="4" t="s">
        <v>42</v>
      </c>
      <c r="P6" s="4" t="s">
        <v>26</v>
      </c>
    </row>
    <row r="7" spans="1:16" ht="16" x14ac:dyDescent="0.2">
      <c r="A7" s="3" t="str">
        <f>"199558346215"</f>
        <v>199558346215</v>
      </c>
      <c r="B7" s="4"/>
      <c r="C7" s="4"/>
      <c r="D7" s="4" t="s">
        <v>43</v>
      </c>
      <c r="E7" s="4" t="s">
        <v>44</v>
      </c>
      <c r="F7" s="4" t="s">
        <v>18</v>
      </c>
      <c r="G7" s="4" t="s">
        <v>19</v>
      </c>
      <c r="H7" s="4" t="s">
        <v>20</v>
      </c>
      <c r="I7" s="4" t="s">
        <v>21</v>
      </c>
      <c r="J7" s="4" t="s">
        <v>33</v>
      </c>
      <c r="K7" s="4" t="s">
        <v>23</v>
      </c>
      <c r="L7" s="4" t="s">
        <v>24</v>
      </c>
      <c r="M7" s="4">
        <v>77.805000000000007</v>
      </c>
      <c r="N7" s="4"/>
      <c r="O7" s="4" t="s">
        <v>45</v>
      </c>
      <c r="P7" s="4" t="s">
        <v>35</v>
      </c>
    </row>
    <row r="8" spans="1:16" ht="16" x14ac:dyDescent="0.2">
      <c r="A8" s="3" t="str">
        <f>"199528807279"</f>
        <v>199528807279</v>
      </c>
      <c r="B8" s="4"/>
      <c r="C8" s="4"/>
      <c r="D8" s="4" t="s">
        <v>46</v>
      </c>
      <c r="E8" s="4" t="s">
        <v>47</v>
      </c>
      <c r="F8" s="4" t="s">
        <v>18</v>
      </c>
      <c r="G8" s="4" t="s">
        <v>19</v>
      </c>
      <c r="H8" s="4" t="s">
        <v>20</v>
      </c>
      <c r="I8" s="4" t="s">
        <v>21</v>
      </c>
      <c r="J8" s="4" t="s">
        <v>33</v>
      </c>
      <c r="K8" s="4" t="s">
        <v>23</v>
      </c>
      <c r="L8" s="4" t="s">
        <v>38</v>
      </c>
      <c r="M8" s="4">
        <v>80.25</v>
      </c>
      <c r="N8" s="4"/>
      <c r="O8" s="4" t="s">
        <v>30</v>
      </c>
      <c r="P8" s="4" t="s">
        <v>26</v>
      </c>
    </row>
    <row r="9" spans="1:16" ht="16" x14ac:dyDescent="0.2">
      <c r="A9" s="3" t="str">
        <f>"198939382332"</f>
        <v>198939382332</v>
      </c>
      <c r="B9" s="4"/>
      <c r="C9" s="4"/>
      <c r="D9" s="4" t="s">
        <v>48</v>
      </c>
      <c r="E9" s="4" t="s">
        <v>49</v>
      </c>
      <c r="F9" s="4" t="s">
        <v>18</v>
      </c>
      <c r="G9" s="4" t="s">
        <v>19</v>
      </c>
      <c r="H9" s="4" t="s">
        <v>20</v>
      </c>
      <c r="I9" s="4" t="s">
        <v>21</v>
      </c>
      <c r="J9" s="4" t="s">
        <v>50</v>
      </c>
      <c r="K9" s="4" t="s">
        <v>23</v>
      </c>
      <c r="L9" s="4" t="s">
        <v>24</v>
      </c>
      <c r="M9" s="4">
        <v>88.444000000000003</v>
      </c>
      <c r="N9" s="4"/>
      <c r="O9" s="4" t="s">
        <v>51</v>
      </c>
      <c r="P9" s="4" t="s">
        <v>26</v>
      </c>
    </row>
    <row r="10" spans="1:16" ht="16" x14ac:dyDescent="0.2">
      <c r="A10" s="3" t="str">
        <f>"199328561527"</f>
        <v>199328561527</v>
      </c>
      <c r="B10" s="4"/>
      <c r="C10" s="4"/>
      <c r="D10" s="4" t="s">
        <v>52</v>
      </c>
      <c r="E10" s="4" t="s">
        <v>53</v>
      </c>
      <c r="F10" s="4" t="s">
        <v>18</v>
      </c>
      <c r="G10" s="4" t="s">
        <v>19</v>
      </c>
      <c r="H10" s="4" t="s">
        <v>20</v>
      </c>
      <c r="I10" s="4" t="s">
        <v>21</v>
      </c>
      <c r="J10" s="4" t="s">
        <v>33</v>
      </c>
      <c r="K10" s="4" t="s">
        <v>23</v>
      </c>
      <c r="L10" s="4" t="s">
        <v>24</v>
      </c>
      <c r="M10" s="4">
        <v>80.915999999999997</v>
      </c>
      <c r="N10" s="4"/>
      <c r="O10" s="4" t="s">
        <v>54</v>
      </c>
      <c r="P10" s="4" t="s">
        <v>26</v>
      </c>
    </row>
    <row r="11" spans="1:16" ht="16" x14ac:dyDescent="0.2">
      <c r="A11" s="3" t="str">
        <f>"199457202676"</f>
        <v>199457202676</v>
      </c>
      <c r="B11" s="4"/>
      <c r="C11" s="4"/>
      <c r="D11" s="4" t="s">
        <v>55</v>
      </c>
      <c r="E11" s="4" t="s">
        <v>56</v>
      </c>
      <c r="F11" s="4" t="s">
        <v>18</v>
      </c>
      <c r="G11" s="4" t="s">
        <v>19</v>
      </c>
      <c r="H11" s="4" t="s">
        <v>20</v>
      </c>
      <c r="I11" s="4" t="s">
        <v>21</v>
      </c>
      <c r="J11" s="4" t="s">
        <v>57</v>
      </c>
      <c r="K11" s="4" t="s">
        <v>23</v>
      </c>
      <c r="L11" s="4" t="s">
        <v>24</v>
      </c>
      <c r="M11" s="4">
        <v>79</v>
      </c>
      <c r="N11" s="4"/>
      <c r="O11" s="4" t="s">
        <v>58</v>
      </c>
      <c r="P11" s="4" t="s">
        <v>35</v>
      </c>
    </row>
    <row r="12" spans="1:16" ht="16" x14ac:dyDescent="0.2">
      <c r="A12" s="3" t="str">
        <f>"198664701039"</f>
        <v>198664701039</v>
      </c>
      <c r="B12" s="4"/>
      <c r="C12" s="4"/>
      <c r="D12" s="4" t="s">
        <v>59</v>
      </c>
      <c r="E12" s="4" t="s">
        <v>60</v>
      </c>
      <c r="F12" s="4" t="s">
        <v>18</v>
      </c>
      <c r="G12" s="4" t="s">
        <v>19</v>
      </c>
      <c r="H12" s="4" t="s">
        <v>20</v>
      </c>
      <c r="I12" s="4" t="s">
        <v>21</v>
      </c>
      <c r="J12" s="4" t="s">
        <v>57</v>
      </c>
      <c r="K12" s="4" t="s">
        <v>23</v>
      </c>
      <c r="L12" s="4" t="s">
        <v>38</v>
      </c>
      <c r="M12" s="4">
        <v>77.944000000000003</v>
      </c>
      <c r="N12" s="4"/>
      <c r="O12" s="4" t="s">
        <v>61</v>
      </c>
      <c r="P12" s="4" t="s">
        <v>35</v>
      </c>
    </row>
    <row r="13" spans="1:16" ht="16" x14ac:dyDescent="0.2">
      <c r="A13" s="3" t="str">
        <f>"199827709473"</f>
        <v>199827709473</v>
      </c>
      <c r="B13" s="4"/>
      <c r="C13" s="4"/>
      <c r="D13" s="4" t="s">
        <v>62</v>
      </c>
      <c r="E13" s="4" t="s">
        <v>63</v>
      </c>
      <c r="F13" s="4" t="s">
        <v>18</v>
      </c>
      <c r="G13" s="4" t="s">
        <v>19</v>
      </c>
      <c r="H13" s="4" t="s">
        <v>20</v>
      </c>
      <c r="I13" s="4" t="s">
        <v>21</v>
      </c>
      <c r="J13" s="4" t="s">
        <v>50</v>
      </c>
      <c r="K13" s="4" t="s">
        <v>23</v>
      </c>
      <c r="L13" s="4" t="s">
        <v>38</v>
      </c>
      <c r="M13" s="4">
        <v>78.055000000000007</v>
      </c>
      <c r="N13" s="4"/>
      <c r="O13" s="4" t="s">
        <v>34</v>
      </c>
      <c r="P13" s="4" t="s">
        <v>35</v>
      </c>
    </row>
    <row r="14" spans="1:16" ht="16" x14ac:dyDescent="0.2">
      <c r="A14" s="3" t="str">
        <f>"199533934430"</f>
        <v>199533934430</v>
      </c>
      <c r="B14" s="4"/>
      <c r="C14" s="4"/>
      <c r="D14" s="4" t="s">
        <v>64</v>
      </c>
      <c r="E14" s="4" t="s">
        <v>65</v>
      </c>
      <c r="F14" s="4" t="s">
        <v>18</v>
      </c>
      <c r="G14" s="4" t="s">
        <v>19</v>
      </c>
      <c r="H14" s="4" t="s">
        <v>20</v>
      </c>
      <c r="I14" s="4" t="s">
        <v>21</v>
      </c>
      <c r="J14" s="4" t="s">
        <v>33</v>
      </c>
      <c r="K14" s="4" t="s">
        <v>23</v>
      </c>
      <c r="L14" s="4" t="s">
        <v>38</v>
      </c>
      <c r="M14" s="4">
        <v>80.915999999999997</v>
      </c>
      <c r="N14" s="4"/>
      <c r="O14" s="4" t="s">
        <v>66</v>
      </c>
      <c r="P14" s="4" t="s">
        <v>26</v>
      </c>
    </row>
    <row r="15" spans="1:16" ht="16" x14ac:dyDescent="0.2">
      <c r="A15" s="3" t="str">
        <f>"199963602241"</f>
        <v>199963602241</v>
      </c>
      <c r="B15" s="4"/>
      <c r="C15" s="4"/>
      <c r="D15" s="4" t="s">
        <v>67</v>
      </c>
      <c r="E15" s="4" t="s">
        <v>68</v>
      </c>
      <c r="F15" s="4" t="s">
        <v>18</v>
      </c>
      <c r="G15" s="4" t="s">
        <v>19</v>
      </c>
      <c r="H15" s="4" t="s">
        <v>20</v>
      </c>
      <c r="I15" s="4" t="s">
        <v>21</v>
      </c>
      <c r="J15" s="4" t="s">
        <v>57</v>
      </c>
      <c r="K15" s="4" t="s">
        <v>23</v>
      </c>
      <c r="L15" s="4" t="s">
        <v>24</v>
      </c>
      <c r="M15" s="4">
        <v>82.25</v>
      </c>
      <c r="N15" s="4"/>
      <c r="O15" s="4" t="s">
        <v>69</v>
      </c>
      <c r="P15" s="4" t="s">
        <v>26</v>
      </c>
    </row>
    <row r="16" spans="1:16" ht="16" x14ac:dyDescent="0.2">
      <c r="A16" s="3" t="str">
        <f>"199027901695"</f>
        <v>199027901695</v>
      </c>
      <c r="B16" s="4"/>
      <c r="C16" s="4"/>
      <c r="D16" s="4" t="s">
        <v>70</v>
      </c>
      <c r="E16" s="4" t="s">
        <v>71</v>
      </c>
      <c r="F16" s="4" t="s">
        <v>18</v>
      </c>
      <c r="G16" s="4" t="s">
        <v>19</v>
      </c>
      <c r="H16" s="4" t="s">
        <v>20</v>
      </c>
      <c r="I16" s="4" t="s">
        <v>21</v>
      </c>
      <c r="J16" s="4" t="s">
        <v>50</v>
      </c>
      <c r="K16" s="4" t="s">
        <v>23</v>
      </c>
      <c r="L16" s="4" t="s">
        <v>38</v>
      </c>
      <c r="M16" s="4">
        <v>82.415999999999997</v>
      </c>
      <c r="N16" s="4"/>
      <c r="O16" s="4" t="s">
        <v>72</v>
      </c>
      <c r="P16" s="4" t="s">
        <v>26</v>
      </c>
    </row>
    <row r="17" spans="1:16" ht="16" x14ac:dyDescent="0.2">
      <c r="A17" s="3" t="str">
        <f>"199306099471"</f>
        <v>199306099471</v>
      </c>
      <c r="B17" s="4"/>
      <c r="C17" s="4"/>
      <c r="D17" s="4" t="s">
        <v>73</v>
      </c>
      <c r="E17" s="4" t="s">
        <v>74</v>
      </c>
      <c r="F17" s="4" t="s">
        <v>18</v>
      </c>
      <c r="G17" s="4" t="s">
        <v>19</v>
      </c>
      <c r="H17" s="4" t="s">
        <v>20</v>
      </c>
      <c r="I17" s="4" t="s">
        <v>21</v>
      </c>
      <c r="J17" s="4" t="s">
        <v>57</v>
      </c>
      <c r="K17" s="4" t="s">
        <v>23</v>
      </c>
      <c r="L17" s="4" t="s">
        <v>24</v>
      </c>
      <c r="M17" s="4">
        <v>82.471999999999994</v>
      </c>
      <c r="N17" s="4"/>
      <c r="O17" s="4" t="s">
        <v>75</v>
      </c>
      <c r="P17" s="4" t="s">
        <v>26</v>
      </c>
    </row>
    <row r="18" spans="1:16" ht="16" x14ac:dyDescent="0.2">
      <c r="A18" s="3" t="str">
        <f>"199613830855"</f>
        <v>199613830855</v>
      </c>
      <c r="B18" s="4"/>
      <c r="C18" s="4"/>
      <c r="D18" s="4" t="s">
        <v>76</v>
      </c>
      <c r="E18" s="4" t="s">
        <v>77</v>
      </c>
      <c r="F18" s="4" t="s">
        <v>18</v>
      </c>
      <c r="G18" s="4" t="s">
        <v>19</v>
      </c>
      <c r="H18" s="4" t="s">
        <v>20</v>
      </c>
      <c r="I18" s="4" t="s">
        <v>21</v>
      </c>
      <c r="J18" s="4" t="s">
        <v>57</v>
      </c>
      <c r="K18" s="4" t="s">
        <v>23</v>
      </c>
      <c r="L18" s="4" t="s">
        <v>24</v>
      </c>
      <c r="M18" s="4">
        <v>78.388000000000005</v>
      </c>
      <c r="N18" s="4"/>
      <c r="O18" s="4" t="s">
        <v>61</v>
      </c>
      <c r="P18" s="4" t="s">
        <v>35</v>
      </c>
    </row>
    <row r="19" spans="1:16" ht="16" x14ac:dyDescent="0.2">
      <c r="A19" s="3" t="str">
        <f>"199660448288"</f>
        <v>199660448288</v>
      </c>
      <c r="B19" s="4"/>
      <c r="C19" s="4"/>
      <c r="D19" s="4" t="s">
        <v>78</v>
      </c>
      <c r="E19" s="4" t="s">
        <v>79</v>
      </c>
      <c r="F19" s="4" t="s">
        <v>18</v>
      </c>
      <c r="G19" s="4" t="s">
        <v>19</v>
      </c>
      <c r="H19" s="4" t="s">
        <v>20</v>
      </c>
      <c r="I19" s="4" t="s">
        <v>21</v>
      </c>
      <c r="J19" s="4" t="s">
        <v>33</v>
      </c>
      <c r="K19" s="4" t="s">
        <v>23</v>
      </c>
      <c r="L19" s="4" t="s">
        <v>24</v>
      </c>
      <c r="M19" s="4">
        <v>80.527000000000001</v>
      </c>
      <c r="N19" s="4"/>
      <c r="O19" s="4" t="s">
        <v>80</v>
      </c>
      <c r="P19" s="4" t="s">
        <v>26</v>
      </c>
    </row>
    <row r="20" spans="1:16" ht="16" x14ac:dyDescent="0.2">
      <c r="A20" s="3" t="str">
        <f>"199693296253"</f>
        <v>199693296253</v>
      </c>
      <c r="B20" s="4"/>
      <c r="C20" s="4"/>
      <c r="D20" s="4" t="s">
        <v>81</v>
      </c>
      <c r="E20" s="4" t="s">
        <v>82</v>
      </c>
      <c r="F20" s="4" t="s">
        <v>18</v>
      </c>
      <c r="G20" s="4" t="s">
        <v>19</v>
      </c>
      <c r="H20" s="4" t="s">
        <v>20</v>
      </c>
      <c r="I20" s="4" t="s">
        <v>21</v>
      </c>
      <c r="J20" s="4" t="s">
        <v>33</v>
      </c>
      <c r="K20" s="4" t="s">
        <v>23</v>
      </c>
      <c r="L20" s="4" t="s">
        <v>24</v>
      </c>
      <c r="M20" s="4">
        <v>83.165999999999997</v>
      </c>
      <c r="N20" s="4"/>
      <c r="O20" s="4" t="s">
        <v>83</v>
      </c>
      <c r="P20" s="4" t="s">
        <v>26</v>
      </c>
    </row>
    <row r="21" spans="1:16" ht="16" x14ac:dyDescent="0.2">
      <c r="A21" s="3" t="str">
        <f>"199432608519"</f>
        <v>199432608519</v>
      </c>
      <c r="B21" s="4"/>
      <c r="C21" s="4"/>
      <c r="D21" s="4" t="s">
        <v>84</v>
      </c>
      <c r="E21" s="4" t="s">
        <v>85</v>
      </c>
      <c r="F21" s="4" t="s">
        <v>18</v>
      </c>
      <c r="G21" s="4" t="s">
        <v>19</v>
      </c>
      <c r="H21" s="4" t="s">
        <v>20</v>
      </c>
      <c r="I21" s="4" t="s">
        <v>21</v>
      </c>
      <c r="J21" s="4" t="s">
        <v>33</v>
      </c>
      <c r="K21" s="4" t="s">
        <v>23</v>
      </c>
      <c r="L21" s="4" t="s">
        <v>24</v>
      </c>
      <c r="M21" s="4">
        <v>84.25</v>
      </c>
      <c r="N21" s="4"/>
      <c r="O21" s="4" t="s">
        <v>86</v>
      </c>
      <c r="P21" s="4" t="s">
        <v>26</v>
      </c>
    </row>
    <row r="22" spans="1:16" ht="16" x14ac:dyDescent="0.2">
      <c r="A22" s="3" t="str">
        <f>"199620574755"</f>
        <v>199620574755</v>
      </c>
      <c r="B22" s="4"/>
      <c r="C22" s="4"/>
      <c r="D22" s="4" t="s">
        <v>87</v>
      </c>
      <c r="E22" s="4" t="s">
        <v>88</v>
      </c>
      <c r="F22" s="4" t="s">
        <v>18</v>
      </c>
      <c r="G22" s="4" t="s">
        <v>19</v>
      </c>
      <c r="H22" s="4" t="s">
        <v>20</v>
      </c>
      <c r="I22" s="4" t="s">
        <v>21</v>
      </c>
      <c r="J22" s="4" t="s">
        <v>33</v>
      </c>
      <c r="K22" s="4" t="s">
        <v>23</v>
      </c>
      <c r="L22" s="4" t="s">
        <v>24</v>
      </c>
      <c r="M22" s="4">
        <v>86.888000000000005</v>
      </c>
      <c r="N22" s="4"/>
      <c r="O22" s="4" t="s">
        <v>89</v>
      </c>
      <c r="P22" s="4" t="s">
        <v>26</v>
      </c>
    </row>
    <row r="23" spans="1:16" ht="16" x14ac:dyDescent="0.2">
      <c r="A23" s="3" t="str">
        <f>"199443083319"</f>
        <v>199443083319</v>
      </c>
      <c r="B23" s="4"/>
      <c r="C23" s="4"/>
      <c r="D23" s="4" t="s">
        <v>90</v>
      </c>
      <c r="E23" s="4" t="s">
        <v>91</v>
      </c>
      <c r="F23" s="4" t="s">
        <v>18</v>
      </c>
      <c r="G23" s="4" t="s">
        <v>19</v>
      </c>
      <c r="H23" s="4" t="s">
        <v>20</v>
      </c>
      <c r="I23" s="4" t="s">
        <v>21</v>
      </c>
      <c r="J23" s="4" t="s">
        <v>22</v>
      </c>
      <c r="K23" s="4" t="s">
        <v>23</v>
      </c>
      <c r="L23" s="4" t="s">
        <v>38</v>
      </c>
      <c r="M23" s="4">
        <v>78.082999999999998</v>
      </c>
      <c r="N23" s="4"/>
      <c r="O23" s="4" t="s">
        <v>61</v>
      </c>
      <c r="P23" s="4" t="s">
        <v>35</v>
      </c>
    </row>
    <row r="24" spans="1:16" ht="16" x14ac:dyDescent="0.2">
      <c r="A24" s="3" t="str">
        <f>"199817910054"</f>
        <v>199817910054</v>
      </c>
      <c r="B24" s="4"/>
      <c r="C24" s="4"/>
      <c r="D24" s="4" t="s">
        <v>92</v>
      </c>
      <c r="E24" s="4" t="s">
        <v>93</v>
      </c>
      <c r="F24" s="4" t="s">
        <v>18</v>
      </c>
      <c r="G24" s="4" t="s">
        <v>19</v>
      </c>
      <c r="H24" s="4" t="s">
        <v>20</v>
      </c>
      <c r="I24" s="4" t="s">
        <v>21</v>
      </c>
      <c r="J24" s="4" t="s">
        <v>22</v>
      </c>
      <c r="K24" s="4" t="s">
        <v>23</v>
      </c>
      <c r="L24" s="4" t="s">
        <v>24</v>
      </c>
      <c r="M24" s="4">
        <v>88.388999999999996</v>
      </c>
      <c r="N24" s="4"/>
      <c r="O24" s="4" t="s">
        <v>94</v>
      </c>
      <c r="P24" s="4" t="s">
        <v>26</v>
      </c>
    </row>
    <row r="25" spans="1:16" ht="16" x14ac:dyDescent="0.2">
      <c r="A25" s="3" t="str">
        <f>"199218294234"</f>
        <v>199218294234</v>
      </c>
      <c r="B25" s="4"/>
      <c r="C25" s="4"/>
      <c r="D25" s="4" t="s">
        <v>95</v>
      </c>
      <c r="E25" s="4" t="s">
        <v>96</v>
      </c>
      <c r="F25" s="4" t="s">
        <v>18</v>
      </c>
      <c r="G25" s="4" t="s">
        <v>19</v>
      </c>
      <c r="H25" s="4" t="s">
        <v>20</v>
      </c>
      <c r="I25" s="4" t="s">
        <v>21</v>
      </c>
      <c r="J25" s="4" t="s">
        <v>29</v>
      </c>
      <c r="K25" s="4" t="s">
        <v>23</v>
      </c>
      <c r="L25" s="4" t="s">
        <v>24</v>
      </c>
      <c r="M25" s="4">
        <v>77.325000000000003</v>
      </c>
      <c r="N25" s="4"/>
      <c r="O25" s="4" t="s">
        <v>51</v>
      </c>
      <c r="P25" s="4" t="s">
        <v>35</v>
      </c>
    </row>
    <row r="26" spans="1:16" ht="16" x14ac:dyDescent="0.2">
      <c r="A26" s="3" t="str">
        <f>"199879324505"</f>
        <v>199879324505</v>
      </c>
      <c r="B26" s="4"/>
      <c r="C26" s="4"/>
      <c r="D26" s="4" t="s">
        <v>97</v>
      </c>
      <c r="E26" s="4" t="s">
        <v>98</v>
      </c>
      <c r="F26" s="4" t="s">
        <v>18</v>
      </c>
      <c r="G26" s="4" t="s">
        <v>19</v>
      </c>
      <c r="H26" s="4" t="s">
        <v>20</v>
      </c>
      <c r="I26" s="4" t="s">
        <v>21</v>
      </c>
      <c r="J26" s="4" t="s">
        <v>57</v>
      </c>
      <c r="K26" s="4" t="s">
        <v>23</v>
      </c>
      <c r="L26" s="4" t="s">
        <v>38</v>
      </c>
      <c r="M26" s="4">
        <v>81.388000000000005</v>
      </c>
      <c r="N26" s="4"/>
      <c r="O26" s="4" t="s">
        <v>99</v>
      </c>
      <c r="P26" s="4" t="s">
        <v>26</v>
      </c>
    </row>
    <row r="27" spans="1:16" ht="16" x14ac:dyDescent="0.2">
      <c r="A27" s="3" t="str">
        <f>"198945797349"</f>
        <v>198945797349</v>
      </c>
      <c r="B27" s="4"/>
      <c r="C27" s="4"/>
      <c r="D27" s="4" t="s">
        <v>100</v>
      </c>
      <c r="E27" s="4" t="s">
        <v>101</v>
      </c>
      <c r="F27" s="4" t="s">
        <v>18</v>
      </c>
      <c r="G27" s="4" t="s">
        <v>19</v>
      </c>
      <c r="H27" s="4" t="s">
        <v>20</v>
      </c>
      <c r="I27" s="4" t="s">
        <v>21</v>
      </c>
      <c r="J27" s="4" t="s">
        <v>57</v>
      </c>
      <c r="K27" s="4" t="s">
        <v>23</v>
      </c>
      <c r="L27" s="4" t="s">
        <v>38</v>
      </c>
      <c r="M27" s="4">
        <v>84.832999999999998</v>
      </c>
      <c r="N27" s="4"/>
      <c r="O27" s="4" t="s">
        <v>58</v>
      </c>
      <c r="P27" s="4" t="s">
        <v>26</v>
      </c>
    </row>
    <row r="28" spans="1:16" ht="16" x14ac:dyDescent="0.2">
      <c r="A28" s="3" t="str">
        <f>"199565058295"</f>
        <v>199565058295</v>
      </c>
      <c r="B28" s="4"/>
      <c r="C28" s="4"/>
      <c r="D28" s="4" t="s">
        <v>102</v>
      </c>
      <c r="E28" s="4" t="s">
        <v>103</v>
      </c>
      <c r="F28" s="4" t="s">
        <v>18</v>
      </c>
      <c r="G28" s="4" t="s">
        <v>19</v>
      </c>
      <c r="H28" s="4" t="s">
        <v>20</v>
      </c>
      <c r="I28" s="4" t="s">
        <v>21</v>
      </c>
      <c r="J28" s="4" t="s">
        <v>57</v>
      </c>
      <c r="K28" s="4" t="s">
        <v>23</v>
      </c>
      <c r="L28" s="4" t="s">
        <v>24</v>
      </c>
      <c r="M28" s="4">
        <v>85.971999999999994</v>
      </c>
      <c r="N28" s="4"/>
      <c r="O28" s="4" t="s">
        <v>58</v>
      </c>
      <c r="P28" s="4" t="s">
        <v>26</v>
      </c>
    </row>
    <row r="29" spans="1:16" ht="16" x14ac:dyDescent="0.2">
      <c r="A29" s="3" t="str">
        <f>"199885987982"</f>
        <v>199885987982</v>
      </c>
      <c r="B29" s="4"/>
      <c r="C29" s="4"/>
      <c r="D29" s="4" t="s">
        <v>104</v>
      </c>
      <c r="E29" s="4" t="s">
        <v>105</v>
      </c>
      <c r="F29" s="4" t="s">
        <v>18</v>
      </c>
      <c r="G29" s="4" t="s">
        <v>19</v>
      </c>
      <c r="H29" s="4" t="s">
        <v>20</v>
      </c>
      <c r="I29" s="4" t="s">
        <v>21</v>
      </c>
      <c r="J29" s="4" t="s">
        <v>50</v>
      </c>
      <c r="K29" s="4" t="s">
        <v>23</v>
      </c>
      <c r="L29" s="4" t="s">
        <v>24</v>
      </c>
      <c r="M29" s="4">
        <v>83.444000000000003</v>
      </c>
      <c r="N29" s="4"/>
      <c r="O29" s="4" t="s">
        <v>94</v>
      </c>
      <c r="P29" s="4" t="s">
        <v>26</v>
      </c>
    </row>
    <row r="30" spans="1:16" ht="16" x14ac:dyDescent="0.2">
      <c r="A30" s="3" t="str">
        <f>"199826082973"</f>
        <v>199826082973</v>
      </c>
      <c r="B30" s="4"/>
      <c r="C30" s="4"/>
      <c r="D30" s="4" t="s">
        <v>106</v>
      </c>
      <c r="E30" s="4" t="s">
        <v>107</v>
      </c>
      <c r="F30" s="4" t="s">
        <v>18</v>
      </c>
      <c r="G30" s="4" t="s">
        <v>19</v>
      </c>
      <c r="H30" s="4" t="s">
        <v>20</v>
      </c>
      <c r="I30" s="4" t="s">
        <v>21</v>
      </c>
      <c r="J30" s="4" t="s">
        <v>50</v>
      </c>
      <c r="K30" s="4" t="s">
        <v>23</v>
      </c>
      <c r="L30" s="4" t="s">
        <v>24</v>
      </c>
      <c r="M30" s="4">
        <v>85.611000000000004</v>
      </c>
      <c r="N30" s="4"/>
      <c r="O30" s="4" t="s">
        <v>34</v>
      </c>
      <c r="P30" s="4" t="s">
        <v>26</v>
      </c>
    </row>
    <row r="31" spans="1:16" ht="16" x14ac:dyDescent="0.2">
      <c r="A31" s="3" t="str">
        <f>"199604986964"</f>
        <v>199604986964</v>
      </c>
      <c r="B31" s="4"/>
      <c r="C31" s="4"/>
      <c r="D31" s="4" t="s">
        <v>108</v>
      </c>
      <c r="E31" s="4" t="s">
        <v>109</v>
      </c>
      <c r="F31" s="4" t="s">
        <v>18</v>
      </c>
      <c r="G31" s="4" t="s">
        <v>19</v>
      </c>
      <c r="H31" s="4" t="s">
        <v>20</v>
      </c>
      <c r="I31" s="4" t="s">
        <v>21</v>
      </c>
      <c r="J31" s="4" t="s">
        <v>50</v>
      </c>
      <c r="K31" s="4" t="s">
        <v>23</v>
      </c>
      <c r="L31" s="4" t="s">
        <v>24</v>
      </c>
      <c r="M31" s="4">
        <v>86.332999999999998</v>
      </c>
      <c r="N31" s="4"/>
      <c r="O31" s="4" t="s">
        <v>58</v>
      </c>
      <c r="P31" s="4" t="s">
        <v>26</v>
      </c>
    </row>
    <row r="32" spans="1:16" ht="16" x14ac:dyDescent="0.2">
      <c r="A32" s="3" t="str">
        <f>"199912078968"</f>
        <v>199912078968</v>
      </c>
      <c r="B32" s="4"/>
      <c r="C32" s="4"/>
      <c r="D32" s="4" t="s">
        <v>110</v>
      </c>
      <c r="E32" s="4" t="s">
        <v>111</v>
      </c>
      <c r="F32" s="4" t="s">
        <v>18</v>
      </c>
      <c r="G32" s="4" t="s">
        <v>19</v>
      </c>
      <c r="H32" s="4" t="s">
        <v>20</v>
      </c>
      <c r="I32" s="4" t="s">
        <v>21</v>
      </c>
      <c r="J32" s="4" t="s">
        <v>50</v>
      </c>
      <c r="K32" s="4" t="s">
        <v>23</v>
      </c>
      <c r="L32" s="4" t="s">
        <v>24</v>
      </c>
      <c r="M32" s="4">
        <v>87.277000000000001</v>
      </c>
      <c r="N32" s="4"/>
      <c r="O32" s="4" t="s">
        <v>34</v>
      </c>
      <c r="P32" s="4" t="s">
        <v>26</v>
      </c>
    </row>
    <row r="33" spans="1:16" ht="16" x14ac:dyDescent="0.2">
      <c r="A33" s="3" t="str">
        <f>"198326722384"</f>
        <v>198326722384</v>
      </c>
      <c r="B33" s="4"/>
      <c r="C33" s="4"/>
      <c r="D33" s="4" t="s">
        <v>112</v>
      </c>
      <c r="E33" s="4" t="s">
        <v>113</v>
      </c>
      <c r="F33" s="4" t="s">
        <v>18</v>
      </c>
      <c r="G33" s="4" t="s">
        <v>19</v>
      </c>
      <c r="H33" s="4" t="s">
        <v>20</v>
      </c>
      <c r="I33" s="4" t="s">
        <v>21</v>
      </c>
      <c r="J33" s="4" t="s">
        <v>57</v>
      </c>
      <c r="K33" s="4" t="s">
        <v>23</v>
      </c>
      <c r="L33" s="4" t="s">
        <v>38</v>
      </c>
      <c r="M33" s="4">
        <v>82.33</v>
      </c>
      <c r="N33" s="4"/>
      <c r="O33" s="4" t="s">
        <v>114</v>
      </c>
      <c r="P33" s="4" t="s">
        <v>26</v>
      </c>
    </row>
    <row r="34" spans="1:16" ht="16" x14ac:dyDescent="0.2">
      <c r="A34" s="3" t="str">
        <f>"198772636517"</f>
        <v>198772636517</v>
      </c>
      <c r="B34" s="4"/>
      <c r="C34" s="4"/>
      <c r="D34" s="4" t="s">
        <v>115</v>
      </c>
      <c r="E34" s="4" t="s">
        <v>116</v>
      </c>
      <c r="F34" s="4" t="s">
        <v>18</v>
      </c>
      <c r="G34" s="4" t="s">
        <v>19</v>
      </c>
      <c r="H34" s="4" t="s">
        <v>20</v>
      </c>
      <c r="I34" s="4" t="s">
        <v>21</v>
      </c>
      <c r="J34" s="4" t="s">
        <v>29</v>
      </c>
      <c r="K34" s="4" t="s">
        <v>23</v>
      </c>
      <c r="L34" s="4" t="s">
        <v>24</v>
      </c>
      <c r="M34" s="4">
        <v>81.694000000000003</v>
      </c>
      <c r="N34" s="4"/>
      <c r="O34" s="4" t="s">
        <v>117</v>
      </c>
      <c r="P34" s="4" t="s">
        <v>26</v>
      </c>
    </row>
    <row r="35" spans="1:16" ht="16" x14ac:dyDescent="0.2">
      <c r="A35" s="3" t="str">
        <f>"198990322572"</f>
        <v>198990322572</v>
      </c>
      <c r="B35" s="4"/>
      <c r="C35" s="4"/>
      <c r="D35" s="4" t="s">
        <v>118</v>
      </c>
      <c r="E35" s="4" t="s">
        <v>119</v>
      </c>
      <c r="F35" s="4" t="s">
        <v>18</v>
      </c>
      <c r="G35" s="4" t="s">
        <v>19</v>
      </c>
      <c r="H35" s="4" t="s">
        <v>20</v>
      </c>
      <c r="I35" s="4" t="s">
        <v>21</v>
      </c>
      <c r="J35" s="4" t="s">
        <v>33</v>
      </c>
      <c r="K35" s="4" t="s">
        <v>23</v>
      </c>
      <c r="L35" s="4" t="s">
        <v>24</v>
      </c>
      <c r="M35" s="4">
        <v>87.332999999999998</v>
      </c>
      <c r="N35" s="4"/>
      <c r="O35" s="4" t="s">
        <v>120</v>
      </c>
      <c r="P35" s="4" t="s">
        <v>26</v>
      </c>
    </row>
    <row r="36" spans="1:16" ht="16" x14ac:dyDescent="0.2">
      <c r="A36" s="3" t="str">
        <f>"199269991070"</f>
        <v>199269991070</v>
      </c>
      <c r="B36" s="4"/>
      <c r="C36" s="4"/>
      <c r="D36" s="4" t="s">
        <v>121</v>
      </c>
      <c r="E36" s="4" t="s">
        <v>122</v>
      </c>
      <c r="F36" s="4" t="s">
        <v>18</v>
      </c>
      <c r="G36" s="4" t="s">
        <v>19</v>
      </c>
      <c r="H36" s="4" t="s">
        <v>20</v>
      </c>
      <c r="I36" s="4" t="s">
        <v>21</v>
      </c>
      <c r="J36" s="4" t="s">
        <v>33</v>
      </c>
      <c r="K36" s="4" t="s">
        <v>23</v>
      </c>
      <c r="L36" s="4" t="s">
        <v>38</v>
      </c>
      <c r="M36" s="4">
        <v>81.388000000000005</v>
      </c>
      <c r="N36" s="4"/>
      <c r="O36" s="4" t="s">
        <v>123</v>
      </c>
      <c r="P36" s="4" t="s">
        <v>26</v>
      </c>
    </row>
    <row r="37" spans="1:16" ht="16" x14ac:dyDescent="0.2">
      <c r="A37" s="3" t="str">
        <f>"199432979103"</f>
        <v>199432979103</v>
      </c>
      <c r="B37" s="4"/>
      <c r="C37" s="4"/>
      <c r="D37" s="4" t="s">
        <v>124</v>
      </c>
      <c r="E37" s="4" t="s">
        <v>125</v>
      </c>
      <c r="F37" s="4" t="s">
        <v>18</v>
      </c>
      <c r="G37" s="4" t="s">
        <v>19</v>
      </c>
      <c r="H37" s="4" t="s">
        <v>20</v>
      </c>
      <c r="I37" s="4" t="s">
        <v>21</v>
      </c>
      <c r="J37" s="4" t="s">
        <v>50</v>
      </c>
      <c r="K37" s="4" t="s">
        <v>23</v>
      </c>
      <c r="L37" s="4" t="s">
        <v>24</v>
      </c>
      <c r="M37" s="4">
        <v>82.5</v>
      </c>
      <c r="N37" s="4"/>
      <c r="O37" s="4" t="s">
        <v>126</v>
      </c>
      <c r="P37" s="4" t="s">
        <v>26</v>
      </c>
    </row>
    <row r="38" spans="1:16" ht="16" x14ac:dyDescent="0.2">
      <c r="A38" s="3" t="str">
        <f>"199497257050"</f>
        <v>199497257050</v>
      </c>
      <c r="B38" s="4"/>
      <c r="C38" s="4"/>
      <c r="D38" s="4" t="s">
        <v>127</v>
      </c>
      <c r="E38" s="4" t="s">
        <v>128</v>
      </c>
      <c r="F38" s="4" t="s">
        <v>18</v>
      </c>
      <c r="G38" s="4" t="s">
        <v>19</v>
      </c>
      <c r="H38" s="4" t="s">
        <v>20</v>
      </c>
      <c r="I38" s="4" t="s">
        <v>21</v>
      </c>
      <c r="J38" s="4" t="s">
        <v>57</v>
      </c>
      <c r="K38" s="4" t="s">
        <v>23</v>
      </c>
      <c r="L38" s="4" t="s">
        <v>38</v>
      </c>
      <c r="M38" s="4">
        <v>76.888000000000005</v>
      </c>
      <c r="N38" s="4"/>
      <c r="O38" s="4" t="s">
        <v>129</v>
      </c>
      <c r="P38" s="4" t="s">
        <v>35</v>
      </c>
    </row>
    <row r="39" spans="1:16" ht="16" x14ac:dyDescent="0.2">
      <c r="A39" s="3" t="str">
        <f>"199547963261"</f>
        <v>199547963261</v>
      </c>
      <c r="B39" s="4"/>
      <c r="C39" s="4"/>
      <c r="D39" s="4" t="s">
        <v>130</v>
      </c>
      <c r="E39" s="4" t="s">
        <v>131</v>
      </c>
      <c r="F39" s="4" t="s">
        <v>18</v>
      </c>
      <c r="G39" s="4" t="s">
        <v>19</v>
      </c>
      <c r="H39" s="4" t="s">
        <v>20</v>
      </c>
      <c r="I39" s="4" t="s">
        <v>21</v>
      </c>
      <c r="J39" s="4" t="s">
        <v>57</v>
      </c>
      <c r="K39" s="4" t="s">
        <v>23</v>
      </c>
      <c r="L39" s="4" t="s">
        <v>38</v>
      </c>
      <c r="M39" s="4">
        <v>74.388000000000005</v>
      </c>
      <c r="N39" s="4"/>
      <c r="O39" s="4" t="s">
        <v>132</v>
      </c>
      <c r="P39" s="4" t="s">
        <v>35</v>
      </c>
    </row>
    <row r="40" spans="1:16" ht="16" x14ac:dyDescent="0.2">
      <c r="A40" s="3" t="str">
        <f>"199622465455"</f>
        <v>199622465455</v>
      </c>
      <c r="B40" s="4"/>
      <c r="C40" s="4"/>
      <c r="D40" s="4" t="s">
        <v>133</v>
      </c>
      <c r="E40" s="4" t="s">
        <v>134</v>
      </c>
      <c r="F40" s="4" t="s">
        <v>18</v>
      </c>
      <c r="G40" s="4" t="s">
        <v>19</v>
      </c>
      <c r="H40" s="4" t="s">
        <v>20</v>
      </c>
      <c r="I40" s="4" t="s">
        <v>21</v>
      </c>
      <c r="J40" s="4" t="s">
        <v>33</v>
      </c>
      <c r="K40" s="4" t="s">
        <v>23</v>
      </c>
      <c r="L40" s="4" t="s">
        <v>24</v>
      </c>
      <c r="M40" s="4">
        <v>87.055000000000007</v>
      </c>
      <c r="N40" s="4"/>
      <c r="O40" s="4" t="s">
        <v>135</v>
      </c>
      <c r="P40" s="4" t="s">
        <v>26</v>
      </c>
    </row>
    <row r="41" spans="1:16" ht="16" x14ac:dyDescent="0.2">
      <c r="A41" s="3" t="str">
        <f>"199638783885"</f>
        <v>199638783885</v>
      </c>
      <c r="B41" s="4"/>
      <c r="C41" s="4"/>
      <c r="D41" s="4" t="s">
        <v>136</v>
      </c>
      <c r="E41" s="4" t="s">
        <v>137</v>
      </c>
      <c r="F41" s="4" t="s">
        <v>18</v>
      </c>
      <c r="G41" s="4" t="s">
        <v>19</v>
      </c>
      <c r="H41" s="4" t="s">
        <v>20</v>
      </c>
      <c r="I41" s="4" t="s">
        <v>21</v>
      </c>
      <c r="J41" s="4" t="s">
        <v>57</v>
      </c>
      <c r="K41" s="4" t="s">
        <v>23</v>
      </c>
      <c r="L41" s="4" t="s">
        <v>38</v>
      </c>
      <c r="M41" s="4">
        <v>79.111000000000004</v>
      </c>
      <c r="N41" s="4"/>
      <c r="O41" s="4" t="s">
        <v>42</v>
      </c>
      <c r="P41" s="4" t="s">
        <v>35</v>
      </c>
    </row>
    <row r="42" spans="1:16" ht="16" x14ac:dyDescent="0.2">
      <c r="A42" s="3" t="str">
        <f>"199725264673"</f>
        <v>199725264673</v>
      </c>
      <c r="B42" s="4"/>
      <c r="C42" s="4"/>
      <c r="D42" s="4" t="s">
        <v>138</v>
      </c>
      <c r="E42" s="4" t="s">
        <v>139</v>
      </c>
      <c r="F42" s="4" t="s">
        <v>18</v>
      </c>
      <c r="G42" s="4" t="s">
        <v>19</v>
      </c>
      <c r="H42" s="4" t="s">
        <v>20</v>
      </c>
      <c r="I42" s="4" t="s">
        <v>21</v>
      </c>
      <c r="J42" s="4" t="s">
        <v>50</v>
      </c>
      <c r="K42" s="4" t="s">
        <v>23</v>
      </c>
      <c r="L42" s="4" t="s">
        <v>24</v>
      </c>
      <c r="M42" s="4">
        <v>86.444000000000003</v>
      </c>
      <c r="N42" s="4"/>
      <c r="O42" s="4" t="s">
        <v>140</v>
      </c>
      <c r="P42" s="4" t="s">
        <v>26</v>
      </c>
    </row>
    <row r="43" spans="1:16" ht="16" x14ac:dyDescent="0.2">
      <c r="A43" s="3" t="str">
        <f>"199728387934"</f>
        <v>199728387934</v>
      </c>
      <c r="B43" s="4"/>
      <c r="C43" s="4"/>
      <c r="D43" s="4" t="s">
        <v>141</v>
      </c>
      <c r="E43" s="4" t="s">
        <v>142</v>
      </c>
      <c r="F43" s="4" t="s">
        <v>18</v>
      </c>
      <c r="G43" s="4" t="s">
        <v>19</v>
      </c>
      <c r="H43" s="4" t="s">
        <v>20</v>
      </c>
      <c r="I43" s="4" t="s">
        <v>21</v>
      </c>
      <c r="J43" s="4" t="s">
        <v>57</v>
      </c>
      <c r="K43" s="4" t="s">
        <v>23</v>
      </c>
      <c r="L43" s="4" t="s">
        <v>24</v>
      </c>
      <c r="M43" s="4">
        <v>79.832999999999998</v>
      </c>
      <c r="N43" s="4"/>
      <c r="O43" s="4" t="s">
        <v>143</v>
      </c>
      <c r="P43" s="4" t="s">
        <v>35</v>
      </c>
    </row>
    <row r="44" spans="1:16" ht="16" x14ac:dyDescent="0.2">
      <c r="A44" s="3" t="str">
        <f>"199733348901"</f>
        <v>199733348901</v>
      </c>
      <c r="B44" s="4"/>
      <c r="C44" s="4"/>
      <c r="D44" s="4" t="s">
        <v>144</v>
      </c>
      <c r="E44" s="4" t="s">
        <v>145</v>
      </c>
      <c r="F44" s="4" t="s">
        <v>18</v>
      </c>
      <c r="G44" s="4" t="s">
        <v>19</v>
      </c>
      <c r="H44" s="4" t="s">
        <v>20</v>
      </c>
      <c r="I44" s="4" t="s">
        <v>21</v>
      </c>
      <c r="J44" s="4" t="s">
        <v>33</v>
      </c>
      <c r="K44" s="4" t="s">
        <v>23</v>
      </c>
      <c r="L44" s="4" t="s">
        <v>24</v>
      </c>
      <c r="M44" s="4">
        <v>78.971999999999994</v>
      </c>
      <c r="N44" s="4"/>
      <c r="O44" s="4" t="s">
        <v>58</v>
      </c>
      <c r="P44" s="4" t="s">
        <v>26</v>
      </c>
    </row>
    <row r="45" spans="1:16" ht="16" x14ac:dyDescent="0.2">
      <c r="A45" s="3" t="str">
        <f>"199739459676"</f>
        <v>199739459676</v>
      </c>
      <c r="B45" s="4"/>
      <c r="C45" s="4"/>
      <c r="D45" s="4" t="s">
        <v>146</v>
      </c>
      <c r="E45" s="4" t="s">
        <v>147</v>
      </c>
      <c r="F45" s="4" t="s">
        <v>18</v>
      </c>
      <c r="G45" s="4" t="s">
        <v>19</v>
      </c>
      <c r="H45" s="4" t="s">
        <v>20</v>
      </c>
      <c r="I45" s="4" t="s">
        <v>21</v>
      </c>
      <c r="J45" s="4" t="s">
        <v>29</v>
      </c>
      <c r="K45" s="4" t="s">
        <v>23</v>
      </c>
      <c r="L45" s="4" t="s">
        <v>24</v>
      </c>
      <c r="M45" s="4">
        <v>76.665999999999997</v>
      </c>
      <c r="N45" s="4"/>
      <c r="O45" s="4" t="s">
        <v>140</v>
      </c>
      <c r="P45" s="4" t="s">
        <v>35</v>
      </c>
    </row>
    <row r="46" spans="1:16" ht="16" x14ac:dyDescent="0.2">
      <c r="A46" s="3" t="str">
        <f>"199740839394"</f>
        <v>199740839394</v>
      </c>
      <c r="B46" s="4"/>
      <c r="C46" s="4"/>
      <c r="D46" s="4" t="s">
        <v>148</v>
      </c>
      <c r="E46" s="4" t="s">
        <v>149</v>
      </c>
      <c r="F46" s="4" t="s">
        <v>18</v>
      </c>
      <c r="G46" s="4" t="s">
        <v>19</v>
      </c>
      <c r="H46" s="4" t="s">
        <v>20</v>
      </c>
      <c r="I46" s="4" t="s">
        <v>21</v>
      </c>
      <c r="J46" s="4" t="s">
        <v>29</v>
      </c>
      <c r="K46" s="4" t="s">
        <v>23</v>
      </c>
      <c r="L46" s="4" t="s">
        <v>38</v>
      </c>
      <c r="M46" s="4">
        <v>78.971999999999994</v>
      </c>
      <c r="N46" s="4"/>
      <c r="O46" s="4" t="s">
        <v>150</v>
      </c>
      <c r="P46" s="4" t="s">
        <v>35</v>
      </c>
    </row>
    <row r="47" spans="1:16" ht="16" x14ac:dyDescent="0.2">
      <c r="A47" s="3" t="str">
        <f>"199757318176"</f>
        <v>199757318176</v>
      </c>
      <c r="B47" s="4"/>
      <c r="C47" s="4"/>
      <c r="D47" s="4" t="s">
        <v>151</v>
      </c>
      <c r="E47" s="4" t="s">
        <v>152</v>
      </c>
      <c r="F47" s="4" t="s">
        <v>18</v>
      </c>
      <c r="G47" s="4" t="s">
        <v>19</v>
      </c>
      <c r="H47" s="4" t="s">
        <v>20</v>
      </c>
      <c r="I47" s="4" t="s">
        <v>21</v>
      </c>
      <c r="J47" s="4" t="s">
        <v>57</v>
      </c>
      <c r="K47" s="4" t="s">
        <v>23</v>
      </c>
      <c r="L47" s="4" t="s">
        <v>24</v>
      </c>
      <c r="M47" s="4">
        <v>78.054000000000002</v>
      </c>
      <c r="N47" s="4"/>
      <c r="O47" s="4" t="s">
        <v>153</v>
      </c>
      <c r="P47" s="4" t="s">
        <v>35</v>
      </c>
    </row>
    <row r="48" spans="1:16" ht="16" x14ac:dyDescent="0.2">
      <c r="A48" s="3" t="str">
        <f>"199760253853"</f>
        <v>199760253853</v>
      </c>
      <c r="B48" s="4"/>
      <c r="C48" s="4"/>
      <c r="D48" s="4" t="s">
        <v>154</v>
      </c>
      <c r="E48" s="4" t="s">
        <v>155</v>
      </c>
      <c r="F48" s="4" t="s">
        <v>18</v>
      </c>
      <c r="G48" s="4" t="s">
        <v>19</v>
      </c>
      <c r="H48" s="4" t="s">
        <v>20</v>
      </c>
      <c r="I48" s="4" t="s">
        <v>21</v>
      </c>
      <c r="J48" s="4" t="s">
        <v>29</v>
      </c>
      <c r="K48" s="4" t="s">
        <v>23</v>
      </c>
      <c r="L48" s="4" t="s">
        <v>24</v>
      </c>
      <c r="M48" s="4">
        <v>83.944000000000003</v>
      </c>
      <c r="N48" s="4"/>
      <c r="O48" s="4" t="s">
        <v>117</v>
      </c>
      <c r="P48" s="4" t="s">
        <v>26</v>
      </c>
    </row>
    <row r="49" spans="1:16" ht="16" x14ac:dyDescent="0.2">
      <c r="A49" s="3" t="str">
        <f>"199786469743"</f>
        <v>199786469743</v>
      </c>
      <c r="B49" s="4"/>
      <c r="C49" s="4"/>
      <c r="D49" s="4" t="s">
        <v>156</v>
      </c>
      <c r="E49" s="4" t="s">
        <v>157</v>
      </c>
      <c r="F49" s="4" t="s">
        <v>18</v>
      </c>
      <c r="G49" s="4" t="s">
        <v>19</v>
      </c>
      <c r="H49" s="4" t="s">
        <v>20</v>
      </c>
      <c r="I49" s="4" t="s">
        <v>21</v>
      </c>
      <c r="J49" s="4" t="s">
        <v>57</v>
      </c>
      <c r="K49" s="4" t="s">
        <v>23</v>
      </c>
      <c r="L49" s="4" t="s">
        <v>24</v>
      </c>
      <c r="M49" s="4">
        <v>78.082999999999998</v>
      </c>
      <c r="N49" s="4"/>
      <c r="O49" s="4" t="s">
        <v>51</v>
      </c>
      <c r="P49" s="4" t="s">
        <v>35</v>
      </c>
    </row>
    <row r="50" spans="1:16" ht="16" x14ac:dyDescent="0.2">
      <c r="A50" s="3" t="str">
        <f>"199837980690"</f>
        <v>199837980690</v>
      </c>
      <c r="B50" s="4"/>
      <c r="C50" s="4"/>
      <c r="D50" s="4" t="s">
        <v>158</v>
      </c>
      <c r="E50" s="4" t="s">
        <v>159</v>
      </c>
      <c r="F50" s="4" t="s">
        <v>18</v>
      </c>
      <c r="G50" s="4" t="s">
        <v>19</v>
      </c>
      <c r="H50" s="4" t="s">
        <v>20</v>
      </c>
      <c r="I50" s="4" t="s">
        <v>21</v>
      </c>
      <c r="J50" s="4" t="s">
        <v>33</v>
      </c>
      <c r="K50" s="4" t="s">
        <v>23</v>
      </c>
      <c r="L50" s="4" t="s">
        <v>24</v>
      </c>
      <c r="M50" s="4">
        <v>81.415999999999997</v>
      </c>
      <c r="N50" s="4"/>
      <c r="O50" s="4" t="s">
        <v>42</v>
      </c>
      <c r="P50" s="4" t="s">
        <v>26</v>
      </c>
    </row>
    <row r="51" spans="1:16" ht="16" x14ac:dyDescent="0.2">
      <c r="A51" s="3" t="str">
        <f>"199847031379"</f>
        <v>199847031379</v>
      </c>
      <c r="B51" s="4"/>
      <c r="C51" s="4"/>
      <c r="D51" s="4" t="s">
        <v>160</v>
      </c>
      <c r="E51" s="4" t="s">
        <v>161</v>
      </c>
      <c r="F51" s="4" t="s">
        <v>18</v>
      </c>
      <c r="G51" s="4" t="s">
        <v>19</v>
      </c>
      <c r="H51" s="4" t="s">
        <v>20</v>
      </c>
      <c r="I51" s="4" t="s">
        <v>21</v>
      </c>
      <c r="J51" s="4" t="s">
        <v>162</v>
      </c>
      <c r="K51" s="4" t="s">
        <v>23</v>
      </c>
      <c r="L51" s="4" t="s">
        <v>24</v>
      </c>
      <c r="M51" s="4">
        <v>78.582999999999998</v>
      </c>
      <c r="N51" s="4"/>
      <c r="O51" s="4" t="s">
        <v>42</v>
      </c>
      <c r="P51" s="4" t="s">
        <v>35</v>
      </c>
    </row>
    <row r="52" spans="1:16" ht="16" x14ac:dyDescent="0.2">
      <c r="A52" s="3" t="str">
        <f>"199865140710"</f>
        <v>199865140710</v>
      </c>
      <c r="B52" s="4"/>
      <c r="C52" s="4"/>
      <c r="D52" s="4" t="s">
        <v>163</v>
      </c>
      <c r="E52" s="4" t="s">
        <v>164</v>
      </c>
      <c r="F52" s="4" t="s">
        <v>18</v>
      </c>
      <c r="G52" s="4" t="s">
        <v>19</v>
      </c>
      <c r="H52" s="4" t="s">
        <v>20</v>
      </c>
      <c r="I52" s="4" t="s">
        <v>21</v>
      </c>
      <c r="J52" s="4" t="s">
        <v>29</v>
      </c>
      <c r="K52" s="4" t="s">
        <v>23</v>
      </c>
      <c r="L52" s="4" t="s">
        <v>24</v>
      </c>
      <c r="M52" s="4">
        <v>84.278000000000006</v>
      </c>
      <c r="N52" s="4"/>
      <c r="O52" s="4" t="s">
        <v>42</v>
      </c>
      <c r="P52" s="4" t="s">
        <v>26</v>
      </c>
    </row>
    <row r="53" spans="1:16" ht="16" x14ac:dyDescent="0.2">
      <c r="A53" s="3" t="str">
        <f>"199884975702"</f>
        <v>199884975702</v>
      </c>
      <c r="B53" s="4"/>
      <c r="C53" s="4"/>
      <c r="D53" s="4" t="s">
        <v>165</v>
      </c>
      <c r="E53" s="4" t="s">
        <v>166</v>
      </c>
      <c r="F53" s="4" t="s">
        <v>18</v>
      </c>
      <c r="G53" s="4" t="s">
        <v>19</v>
      </c>
      <c r="H53" s="4" t="s">
        <v>20</v>
      </c>
      <c r="I53" s="4" t="s">
        <v>21</v>
      </c>
      <c r="J53" s="4" t="s">
        <v>29</v>
      </c>
      <c r="K53" s="4" t="s">
        <v>23</v>
      </c>
      <c r="L53" s="4" t="s">
        <v>24</v>
      </c>
      <c r="M53" s="4">
        <v>80.388999999999996</v>
      </c>
      <c r="N53" s="4"/>
      <c r="O53" s="4" t="s">
        <v>30</v>
      </c>
      <c r="P53" s="4" t="s">
        <v>26</v>
      </c>
    </row>
    <row r="54" spans="1:16" ht="16" x14ac:dyDescent="0.2">
      <c r="A54" s="3" t="str">
        <f>"199904841673"</f>
        <v>199904841673</v>
      </c>
      <c r="B54" s="4"/>
      <c r="C54" s="4"/>
      <c r="D54" s="4" t="s">
        <v>167</v>
      </c>
      <c r="E54" s="4" t="s">
        <v>168</v>
      </c>
      <c r="F54" s="4" t="s">
        <v>18</v>
      </c>
      <c r="G54" s="4" t="s">
        <v>19</v>
      </c>
      <c r="H54" s="4" t="s">
        <v>20</v>
      </c>
      <c r="I54" s="4" t="s">
        <v>21</v>
      </c>
      <c r="J54" s="4" t="s">
        <v>57</v>
      </c>
      <c r="K54" s="4" t="s">
        <v>23</v>
      </c>
      <c r="L54" s="4" t="s">
        <v>24</v>
      </c>
      <c r="M54" s="4">
        <v>76.694000000000003</v>
      </c>
      <c r="N54" s="4"/>
      <c r="O54" s="4" t="s">
        <v>169</v>
      </c>
      <c r="P54" s="4" t="s">
        <v>35</v>
      </c>
    </row>
    <row r="55" spans="1:16" ht="16" x14ac:dyDescent="0.2">
      <c r="A55" s="3" t="str">
        <f>"199949496455"</f>
        <v>199949496455</v>
      </c>
      <c r="B55" s="4"/>
      <c r="C55" s="4"/>
      <c r="D55" s="4" t="s">
        <v>170</v>
      </c>
      <c r="E55" s="4" t="s">
        <v>171</v>
      </c>
      <c r="F55" s="4" t="s">
        <v>18</v>
      </c>
      <c r="G55" s="4" t="s">
        <v>19</v>
      </c>
      <c r="H55" s="4" t="s">
        <v>20</v>
      </c>
      <c r="I55" s="4" t="s">
        <v>21</v>
      </c>
      <c r="J55" s="4" t="s">
        <v>29</v>
      </c>
      <c r="K55" s="4" t="s">
        <v>23</v>
      </c>
      <c r="L55" s="4" t="s">
        <v>24</v>
      </c>
      <c r="M55" s="4">
        <v>81.194000000000003</v>
      </c>
      <c r="N55" s="4"/>
      <c r="O55" s="4" t="s">
        <v>172</v>
      </c>
      <c r="P55" s="4" t="s">
        <v>26</v>
      </c>
    </row>
    <row r="56" spans="1:16" ht="16" x14ac:dyDescent="0.2">
      <c r="A56" s="3" t="str">
        <f>"199971633167"</f>
        <v>199971633167</v>
      </c>
      <c r="B56" s="4"/>
      <c r="C56" s="4"/>
      <c r="D56" s="4" t="s">
        <v>173</v>
      </c>
      <c r="E56" s="4" t="s">
        <v>174</v>
      </c>
      <c r="F56" s="4" t="s">
        <v>18</v>
      </c>
      <c r="G56" s="4" t="s">
        <v>19</v>
      </c>
      <c r="H56" s="4" t="s">
        <v>20</v>
      </c>
      <c r="I56" s="4" t="s">
        <v>21</v>
      </c>
      <c r="J56" s="4" t="s">
        <v>33</v>
      </c>
      <c r="K56" s="4" t="s">
        <v>23</v>
      </c>
      <c r="L56" s="4" t="s">
        <v>24</v>
      </c>
      <c r="M56" s="4">
        <v>87.221999999999994</v>
      </c>
      <c r="N56" s="4"/>
      <c r="O56" s="4" t="s">
        <v>150</v>
      </c>
      <c r="P56" s="4" t="s">
        <v>26</v>
      </c>
    </row>
    <row r="57" spans="1:16" ht="16" x14ac:dyDescent="0.2">
      <c r="A57" s="3" t="str">
        <f>"199445722906"</f>
        <v>199445722906</v>
      </c>
      <c r="B57" s="4"/>
      <c r="C57" s="4"/>
      <c r="D57" s="4" t="s">
        <v>175</v>
      </c>
      <c r="E57" s="4" t="s">
        <v>176</v>
      </c>
      <c r="F57" s="4" t="s">
        <v>18</v>
      </c>
      <c r="G57" s="4" t="s">
        <v>19</v>
      </c>
      <c r="H57" s="4" t="s">
        <v>20</v>
      </c>
      <c r="I57" s="4" t="s">
        <v>21</v>
      </c>
      <c r="J57" s="4" t="s">
        <v>22</v>
      </c>
      <c r="K57" s="4" t="s">
        <v>23</v>
      </c>
      <c r="L57" s="4" t="s">
        <v>24</v>
      </c>
      <c r="M57" s="4">
        <v>79.971999999999994</v>
      </c>
      <c r="N57" s="4"/>
      <c r="O57" s="4" t="s">
        <v>177</v>
      </c>
      <c r="P57" s="4" t="s">
        <v>35</v>
      </c>
    </row>
    <row r="58" spans="1:16" ht="16" x14ac:dyDescent="0.2">
      <c r="A58" s="3" t="str">
        <f>"199414409220"</f>
        <v>199414409220</v>
      </c>
      <c r="B58" s="4"/>
      <c r="C58" s="4"/>
      <c r="D58" s="4" t="s">
        <v>178</v>
      </c>
      <c r="E58" s="4" t="s">
        <v>179</v>
      </c>
      <c r="F58" s="4" t="s">
        <v>18</v>
      </c>
      <c r="G58" s="4" t="s">
        <v>19</v>
      </c>
      <c r="H58" s="4" t="s">
        <v>20</v>
      </c>
      <c r="I58" s="4" t="s">
        <v>21</v>
      </c>
      <c r="J58" s="4" t="s">
        <v>33</v>
      </c>
      <c r="K58" s="4" t="s">
        <v>23</v>
      </c>
      <c r="L58" s="4" t="s">
        <v>24</v>
      </c>
      <c r="M58" s="4">
        <v>80.694000000000003</v>
      </c>
      <c r="N58" s="4"/>
      <c r="O58" s="4" t="s">
        <v>180</v>
      </c>
      <c r="P58" s="4" t="s">
        <v>26</v>
      </c>
    </row>
    <row r="59" spans="1:16" ht="16" x14ac:dyDescent="0.2">
      <c r="A59" s="3" t="str">
        <f>"199706188303"</f>
        <v>199706188303</v>
      </c>
      <c r="B59" s="4"/>
      <c r="C59" s="4"/>
      <c r="D59" s="4" t="s">
        <v>181</v>
      </c>
      <c r="E59" s="4" t="s">
        <v>182</v>
      </c>
      <c r="F59" s="4" t="s">
        <v>18</v>
      </c>
      <c r="G59" s="4" t="s">
        <v>19</v>
      </c>
      <c r="H59" s="4" t="s">
        <v>20</v>
      </c>
      <c r="I59" s="4" t="s">
        <v>21</v>
      </c>
      <c r="J59" s="4" t="s">
        <v>57</v>
      </c>
      <c r="K59" s="4" t="s">
        <v>23</v>
      </c>
      <c r="L59" s="4" t="s">
        <v>24</v>
      </c>
      <c r="M59" s="4">
        <v>81.25</v>
      </c>
      <c r="N59" s="4"/>
      <c r="O59" s="4" t="s">
        <v>94</v>
      </c>
      <c r="P59" s="4" t="s">
        <v>26</v>
      </c>
    </row>
    <row r="60" spans="1:16" ht="16" x14ac:dyDescent="0.2">
      <c r="A60" s="3" t="str">
        <f>"199495900378"</f>
        <v>199495900378</v>
      </c>
      <c r="B60" s="4"/>
      <c r="C60" s="4"/>
      <c r="D60" s="4" t="s">
        <v>183</v>
      </c>
      <c r="E60" s="4" t="s">
        <v>184</v>
      </c>
      <c r="F60" s="4" t="s">
        <v>18</v>
      </c>
      <c r="G60" s="4" t="s">
        <v>19</v>
      </c>
      <c r="H60" s="4" t="s">
        <v>20</v>
      </c>
      <c r="I60" s="4" t="s">
        <v>21</v>
      </c>
      <c r="J60" s="4" t="s">
        <v>57</v>
      </c>
      <c r="K60" s="4" t="s">
        <v>23</v>
      </c>
      <c r="L60" s="4" t="s">
        <v>24</v>
      </c>
      <c r="M60" s="4">
        <v>83.116</v>
      </c>
      <c r="N60" s="4"/>
      <c r="O60" s="4" t="s">
        <v>185</v>
      </c>
      <c r="P60" s="4" t="s">
        <v>26</v>
      </c>
    </row>
  </sheetData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Microsoft Office User</cp:lastModifiedBy>
  <dcterms:created xsi:type="dcterms:W3CDTF">2025-08-18T08:15:14Z</dcterms:created>
  <dcterms:modified xsi:type="dcterms:W3CDTF">2025-08-18T08:17:15Z</dcterms:modified>
  <cp:category/>
</cp:coreProperties>
</file>